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2"/>
  </bookViews>
  <sheets>
    <sheet name="SCHEDA 0 (inserimento dati)" sheetId="4" r:id="rId1"/>
    <sheet name="SCHEDA 1" sheetId="3" r:id="rId2"/>
    <sheet name="SCHEDA 2" sheetId="1" r:id="rId3"/>
    <sheet name="SCHEDA 3" sheetId="2" r:id="rId4"/>
  </sheets>
  <definedNames>
    <definedName name="_xlnm.Print_Area" localSheetId="0">'SCHEDA 0 (inserimento dati)'!$B$4:$P$22</definedName>
    <definedName name="_xlnm.Print_Area" localSheetId="1">'SCHEDA 1'!$B$4:$G$35</definedName>
    <definedName name="_xlnm.Print_Area" localSheetId="2">'SCHEDA 2'!$B$2:$P$20</definedName>
    <definedName name="_xlnm.Print_Area" localSheetId="3">'SCHEDA 3'!$B$2:$P$18</definedName>
  </definedNames>
  <calcPr calcId="152511"/>
</workbook>
</file>

<file path=xl/sharedStrings.xml><?xml version="1.0" encoding="utf-8"?>
<sst xmlns="http://schemas.openxmlformats.org/spreadsheetml/2006/main" count="268" uniqueCount="125">
  <si>
    <t>N</t>
  </si>
  <si>
    <t>Cod int Amm.ne</t>
  </si>
  <si>
    <t>CODICE ISTAT</t>
  </si>
  <si>
    <t>Reg</t>
  </si>
  <si>
    <t>Prov</t>
  </si>
  <si>
    <t>Com</t>
  </si>
  <si>
    <t>DESCRIZIONE INTERVENTO</t>
  </si>
  <si>
    <t>Primo anno</t>
  </si>
  <si>
    <t>Secondo anno</t>
  </si>
  <si>
    <t>Terzo anno</t>
  </si>
  <si>
    <t>Cessione immobili</t>
  </si>
  <si>
    <t>Importo</t>
  </si>
  <si>
    <t>Apporto capitale privato</t>
  </si>
  <si>
    <t>A05 08</t>
  </si>
  <si>
    <t>===</t>
  </si>
  <si>
    <t>07</t>
  </si>
  <si>
    <t>01</t>
  </si>
  <si>
    <t>CODICE UNICO INT</t>
  </si>
  <si>
    <t>Cognome</t>
  </si>
  <si>
    <t>Nome</t>
  </si>
  <si>
    <t>RESPONSABILE DEL PROCEDIMENTO</t>
  </si>
  <si>
    <t>IMPORTO INTERVENTO</t>
  </si>
  <si>
    <t>FINALITA</t>
  </si>
  <si>
    <t>Conformità</t>
  </si>
  <si>
    <t>Urb</t>
  </si>
  <si>
    <t>Amb</t>
  </si>
  <si>
    <t>STATO PROG approvata</t>
  </si>
  <si>
    <t>TRIM/ANNO                                 INIZIO LAVORI</t>
  </si>
  <si>
    <t>TRIM/ANNO                                 FINE LAVORI</t>
  </si>
  <si>
    <t>SI</t>
  </si>
  <si>
    <t>MIS</t>
  </si>
  <si>
    <t>PE</t>
  </si>
  <si>
    <t>IN CORSO</t>
  </si>
  <si>
    <t>CPA</t>
  </si>
  <si>
    <t>Entrate mediante mutuo</t>
  </si>
  <si>
    <t>Entrate capitali privati</t>
  </si>
  <si>
    <t>Trasferimento di immobili</t>
  </si>
  <si>
    <t>Stanziamenti di bilancio</t>
  </si>
  <si>
    <t>Totale</t>
  </si>
  <si>
    <t>TIPOLOGIA RISORSE</t>
  </si>
  <si>
    <t>Entrate vincolate per legge</t>
  </si>
  <si>
    <t>Entrate (scheda 1)</t>
  </si>
  <si>
    <t>Uscite (scheda 2)</t>
  </si>
  <si>
    <t>SCHEDA 1: RISORSE DISPONIBILI</t>
  </si>
  <si>
    <t>Disponibilità residua progressiva</t>
  </si>
  <si>
    <t>Totali</t>
  </si>
  <si>
    <t>TOTALE</t>
  </si>
  <si>
    <t>Tipologia</t>
  </si>
  <si>
    <t>Categoria</t>
  </si>
  <si>
    <t>STIMA DEI COSTI DEL PROGRAMMA</t>
  </si>
  <si>
    <t xml:space="preserve">RISORSE UTILIZZATE NEL TRIENNIO       </t>
  </si>
  <si>
    <t>Priorità</t>
  </si>
  <si>
    <t>RETTORATO</t>
  </si>
  <si>
    <t>Strollo</t>
  </si>
  <si>
    <t>Rodolfo</t>
  </si>
  <si>
    <t>Stefano</t>
  </si>
  <si>
    <t>Bocchino</t>
  </si>
  <si>
    <t>Altro</t>
  </si>
  <si>
    <t>06</t>
  </si>
  <si>
    <t>IL RESPONSABILE DEL PROGRAMMA</t>
  </si>
  <si>
    <t>(dott.ssa A. M. Stornata)</t>
  </si>
  <si>
    <t>AMMODERNAMENTO IMPIANTO ILLUMINAZIONE STRADALE</t>
  </si>
  <si>
    <t>MANUT. ORDINARIA EDIFICI</t>
  </si>
  <si>
    <t>LAV. e MANUT. STR. EDIFICI</t>
  </si>
  <si>
    <t>MANUT. RETE STRADALE</t>
  </si>
  <si>
    <t>MANUTENZIONE ORD. EDIFICI</t>
  </si>
  <si>
    <t>Antonella</t>
  </si>
  <si>
    <t>Rosatelli</t>
  </si>
  <si>
    <t>Lippa</t>
  </si>
  <si>
    <t>Fabio</t>
  </si>
  <si>
    <t>AMMODERNAM. ILLUMINAZ. STRADALE</t>
  </si>
  <si>
    <t>A01 01</t>
  </si>
  <si>
    <t>RIQUALIFICAZIONE IMMOBILI</t>
  </si>
  <si>
    <t>ADEGUAMENTO CPI</t>
  </si>
  <si>
    <t xml:space="preserve">MANUTENZIONE VILLA MONDRAGONE </t>
  </si>
  <si>
    <t>RIQUALIFICAZIONE SCIENZE</t>
  </si>
  <si>
    <t>MANUTENZIONE RETE STRADALE</t>
  </si>
  <si>
    <t>IMPORTO ANNUALITA</t>
  </si>
  <si>
    <t xml:space="preserve">SCHEDA 2: PROGRAMMA TRIENNALE </t>
  </si>
  <si>
    <t>LAV. e MANUT. STRAORD. EDIFICI</t>
  </si>
  <si>
    <t>ADN</t>
  </si>
  <si>
    <t>Il Responsabile della Divisione 2 - Dir. IV</t>
  </si>
  <si>
    <t>(1)</t>
  </si>
  <si>
    <t>(2)</t>
  </si>
  <si>
    <t>(3)</t>
  </si>
  <si>
    <t>(4)</t>
  </si>
  <si>
    <t>(5)</t>
  </si>
  <si>
    <t>(Appalto integrato)</t>
  </si>
  <si>
    <t>MANUTENZIONE              ORDINARIA</t>
  </si>
  <si>
    <t>LAVORI   e MANUTENZIONE STRAORDINARIA</t>
  </si>
  <si>
    <t>AMMODERNAMENTO EDIFICI ED IMPIANTI</t>
  </si>
  <si>
    <t>(6)</t>
  </si>
  <si>
    <t>(7)</t>
  </si>
  <si>
    <t>(8)</t>
  </si>
  <si>
    <t>ALTRI IMMOBILI ED IMPIANTI</t>
  </si>
  <si>
    <t>MUTUO</t>
  </si>
  <si>
    <t>FONDI PROPRI</t>
  </si>
  <si>
    <t xml:space="preserve">FINANZIAMENTO                                MIN AMBIENTE  </t>
  </si>
  <si>
    <t>(9)</t>
  </si>
  <si>
    <t>(10)</t>
  </si>
  <si>
    <t>(11)</t>
  </si>
  <si>
    <t>(12)</t>
  </si>
  <si>
    <t>DESCRIZIONE</t>
  </si>
  <si>
    <t>(AGG + BIBLIOTECA)</t>
  </si>
  <si>
    <t>AMMODERNAM. EDIFICI ED IMPIANTI</t>
  </si>
  <si>
    <t>4/2019</t>
  </si>
  <si>
    <t>FORNITO DAL PROGRAMMA                                                                                                                 QUANDO SI INSERISCONO I DATI</t>
  </si>
  <si>
    <t>Tempi di esecuzione</t>
  </si>
  <si>
    <t>RISORSE DISPONIBILI PER PROGRAMMA TRIENNALE (dettaglio)</t>
  </si>
  <si>
    <t>Primo anno                                               (2018)</t>
  </si>
  <si>
    <t>Secondo anno                                         (2019)</t>
  </si>
  <si>
    <t>Terzo anno                                                (2020)</t>
  </si>
  <si>
    <t>POLO DIDATTICO DI ATENEO</t>
  </si>
  <si>
    <t>SCHEDA 3: ELENCO ANNUALE (2018)</t>
  </si>
  <si>
    <t>1/2018</t>
  </si>
  <si>
    <t>PD</t>
  </si>
  <si>
    <t>4/2020</t>
  </si>
  <si>
    <t>2/2018</t>
  </si>
  <si>
    <t>4/2018</t>
  </si>
  <si>
    <t>3/2018</t>
  </si>
  <si>
    <t>Differenza (1 - 2)</t>
  </si>
  <si>
    <t>(13)</t>
  </si>
  <si>
    <t>NOTA</t>
  </si>
  <si>
    <t>Lo stanziamento di bilancio per € 9.197.577,62 riguardante i lavori di costruzione del Rettorato, è condizionato agli esiti del bilancio consuntivo dell'anno 2017.</t>
  </si>
  <si>
    <t>*** Nel costo di realizzazione del Rettorato è compresa l'edificazione della Biblioteca. Importo stanziato con delibera del CdA di novembre 2016, pari ad Euro  €.4.090.407,12 compresa IVA. La Biblioteca sarà ultimata nel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</si>
</sst>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 style="dotted"/>
      <right/>
      <top style="dotted"/>
      <bottom style="dotted"/>
    </border>
    <border>
      <left style="dotted"/>
      <right/>
      <top style="dotted"/>
      <bottom/>
    </border>
    <border>
      <left/>
      <right style="dotted"/>
      <top style="dotted"/>
      <bottom style="dotted"/>
    </border>
    <border>
      <left/>
      <right/>
      <top/>
      <bottom style="thin"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/>
      <right/>
      <top style="dotted"/>
      <bottom style="dotted"/>
    </border>
    <border>
      <left/>
      <right/>
      <top style="dotted"/>
      <bottom/>
    </border>
    <border>
      <left/>
      <right style="dotted"/>
      <top style="dotted"/>
      <bottom/>
    </border>
    <border>
      <left/>
      <right style="dotted"/>
      <top/>
      <bottom/>
    </border>
    <border>
      <left/>
      <right style="dotted"/>
      <top/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5">
    <xf numFmtId="0" fontId="0" fillId="0" borderId="0" xfId="0"/>
    <xf numFmtId="4" fontId="0" fillId="0" borderId="1" xfId="0" applyNumberFormat="1" applyFont="1" applyBorder="1"/>
    <xf numFmtId="4" fontId="0" fillId="0" borderId="1" xfId="0" applyNumberFormat="1" applyFont="1" applyBorder="1" applyAlignment="1" quotePrefix="1">
      <alignment horizontal="center"/>
    </xf>
    <xf numFmtId="0" fontId="0" fillId="0" borderId="0" xfId="0" applyFont="1"/>
    <xf numFmtId="4" fontId="0" fillId="0" borderId="0" xfId="0" applyNumberFormat="1" applyFont="1"/>
    <xf numFmtId="0" fontId="2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7" fontId="0" fillId="0" borderId="1" xfId="0" applyNumberFormat="1" applyFont="1" applyBorder="1" applyAlignment="1" quotePrefix="1">
      <alignment horizontal="center"/>
    </xf>
    <xf numFmtId="43" fontId="0" fillId="0" borderId="0" xfId="20" applyFont="1"/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/>
    <xf numFmtId="4" fontId="0" fillId="0" borderId="1" xfId="0" applyNumberFormat="1" applyFont="1" applyFill="1" applyBorder="1"/>
    <xf numFmtId="4" fontId="0" fillId="0" borderId="0" xfId="0" applyNumberFormat="1" applyFont="1" applyFill="1"/>
    <xf numFmtId="0" fontId="0" fillId="0" borderId="0" xfId="0" applyFont="1" applyFill="1"/>
    <xf numFmtId="0" fontId="2" fillId="0" borderId="0" xfId="0" applyFont="1" applyFill="1"/>
    <xf numFmtId="43" fontId="0" fillId="0" borderId="0" xfId="20" applyFont="1" applyFill="1"/>
    <xf numFmtId="0" fontId="0" fillId="0" borderId="0" xfId="0" applyFont="1" applyAlignment="1">
      <alignment horizontal="center"/>
    </xf>
    <xf numFmtId="43" fontId="0" fillId="0" borderId="0" xfId="20" applyFont="1" applyFill="1" applyBorder="1"/>
    <xf numFmtId="43" fontId="0" fillId="0" borderId="1" xfId="20" applyFont="1" applyBorder="1"/>
    <xf numFmtId="43" fontId="0" fillId="0" borderId="1" xfId="20" applyFont="1" applyBorder="1" applyAlignment="1" quotePrefix="1">
      <alignment horizontal="center"/>
    </xf>
    <xf numFmtId="43" fontId="0" fillId="0" borderId="1" xfId="20" applyFont="1" applyFill="1" applyBorder="1"/>
    <xf numFmtId="0" fontId="0" fillId="0" borderId="2" xfId="0" applyFont="1" applyFill="1" applyBorder="1" applyAlignment="1">
      <alignment horizontal="center"/>
    </xf>
    <xf numFmtId="4" fontId="0" fillId="0" borderId="2" xfId="0" applyNumberFormat="1" applyFont="1" applyFill="1" applyBorder="1"/>
    <xf numFmtId="4" fontId="0" fillId="0" borderId="3" xfId="0" applyNumberFormat="1" applyFont="1" applyFill="1" applyBorder="1"/>
    <xf numFmtId="4" fontId="0" fillId="0" borderId="4" xfId="0" applyNumberFormat="1" applyFont="1" applyFill="1" applyBorder="1"/>
    <xf numFmtId="0" fontId="0" fillId="0" borderId="5" xfId="0" applyFont="1" applyFill="1" applyBorder="1" applyAlignment="1">
      <alignment horizontal="center"/>
    </xf>
    <xf numFmtId="43" fontId="0" fillId="0" borderId="1" xfId="20" applyFont="1" applyFill="1" applyBorder="1"/>
    <xf numFmtId="43" fontId="0" fillId="0" borderId="2" xfId="20" applyFont="1" applyFill="1" applyBorder="1"/>
    <xf numFmtId="43" fontId="0" fillId="0" borderId="1" xfId="20" applyFont="1" applyBorder="1" applyAlignment="1">
      <alignment horizontal="center"/>
    </xf>
    <xf numFmtId="43" fontId="0" fillId="0" borderId="6" xfId="20" applyFont="1" applyBorder="1"/>
    <xf numFmtId="0" fontId="0" fillId="0" borderId="0" xfId="0" applyFont="1" applyBorder="1"/>
    <xf numFmtId="0" fontId="0" fillId="0" borderId="7" xfId="0" applyFont="1" applyBorder="1" applyAlignment="1">
      <alignment horizontal="center"/>
    </xf>
    <xf numFmtId="4" fontId="0" fillId="0" borderId="7" xfId="0" applyNumberFormat="1" applyFont="1" applyBorder="1"/>
    <xf numFmtId="4" fontId="0" fillId="0" borderId="7" xfId="0" applyNumberFormat="1" applyFont="1" applyBorder="1" applyAlignment="1" quotePrefix="1">
      <alignment horizontal="center"/>
    </xf>
    <xf numFmtId="43" fontId="0" fillId="0" borderId="7" xfId="20" applyFont="1" applyBorder="1"/>
    <xf numFmtId="43" fontId="0" fillId="0" borderId="0" xfId="20" applyFont="1" applyBorder="1"/>
    <xf numFmtId="0" fontId="2" fillId="0" borderId="0" xfId="0" applyFont="1" applyBorder="1" applyAlignment="1">
      <alignment horizontal="right"/>
    </xf>
    <xf numFmtId="4" fontId="0" fillId="0" borderId="0" xfId="20" applyNumberFormat="1" applyFont="1"/>
    <xf numFmtId="4" fontId="0" fillId="0" borderId="0" xfId="20" applyNumberFormat="1" applyFont="1" applyBorder="1"/>
    <xf numFmtId="4" fontId="2" fillId="2" borderId="0" xfId="20" applyNumberFormat="1" applyFont="1" applyFill="1"/>
    <xf numFmtId="4" fontId="0" fillId="0" borderId="0" xfId="0" applyNumberFormat="1" applyFont="1" applyBorder="1"/>
    <xf numFmtId="4" fontId="0" fillId="0" borderId="1" xfId="20" applyNumberFormat="1" applyFont="1" applyBorder="1"/>
    <xf numFmtId="4" fontId="2" fillId="2" borderId="1" xfId="20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 quotePrefix="1">
      <alignment horizontal="center"/>
    </xf>
    <xf numFmtId="1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3" fontId="3" fillId="0" borderId="0" xfId="20" applyFont="1" applyFill="1"/>
    <xf numFmtId="43" fontId="0" fillId="0" borderId="0" xfId="20" applyFont="1" applyFill="1"/>
    <xf numFmtId="0" fontId="0" fillId="0" borderId="0" xfId="0" applyFont="1" applyFill="1"/>
    <xf numFmtId="0" fontId="0" fillId="0" borderId="1" xfId="0" applyFont="1" applyFill="1" applyBorder="1"/>
    <xf numFmtId="0" fontId="0" fillId="0" borderId="0" xfId="0" applyFont="1" applyFill="1" applyAlignment="1" quotePrefix="1">
      <alignment horizontal="center"/>
    </xf>
    <xf numFmtId="0" fontId="2" fillId="0" borderId="0" xfId="0" applyFont="1" applyFill="1"/>
    <xf numFmtId="0" fontId="0" fillId="0" borderId="0" xfId="0" applyFont="1" applyFill="1"/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3" fontId="2" fillId="0" borderId="1" xfId="20" applyFont="1" applyFill="1" applyBorder="1"/>
    <xf numFmtId="43" fontId="0" fillId="0" borderId="1" xfId="20" applyFont="1" applyFill="1" applyBorder="1" applyAlignment="1" quotePrefix="1">
      <alignment horizontal="center"/>
    </xf>
    <xf numFmtId="43" fontId="0" fillId="0" borderId="1" xfId="20" applyFont="1" applyFill="1" applyBorder="1" applyAlignment="1" quotePrefix="1">
      <alignment horizontal="right"/>
    </xf>
    <xf numFmtId="43" fontId="0" fillId="0" borderId="1" xfId="20" applyFont="1" applyFill="1" applyBorder="1" applyAlignment="1" quotePrefix="1">
      <alignment horizontal="center"/>
    </xf>
    <xf numFmtId="43" fontId="3" fillId="0" borderId="3" xfId="20" applyFont="1" applyFill="1" applyBorder="1" applyAlignment="1">
      <alignment vertical="center"/>
    </xf>
    <xf numFmtId="43" fontId="0" fillId="0" borderId="9" xfId="20" applyFont="1" applyFill="1" applyBorder="1" applyAlignment="1">
      <alignment vertical="center"/>
    </xf>
    <xf numFmtId="43" fontId="3" fillId="0" borderId="5" xfId="20" applyFont="1" applyFill="1" applyBorder="1" applyAlignment="1">
      <alignment vertical="center"/>
    </xf>
    <xf numFmtId="43" fontId="6" fillId="0" borderId="0" xfId="20" applyFont="1" applyFill="1"/>
    <xf numFmtId="43" fontId="2" fillId="0" borderId="0" xfId="20" applyFont="1" applyFill="1"/>
    <xf numFmtId="4" fontId="0" fillId="0" borderId="0" xfId="0" applyNumberFormat="1" applyFont="1" applyFill="1"/>
    <xf numFmtId="0" fontId="1" fillId="0" borderId="0" xfId="0" applyFont="1" applyFill="1"/>
    <xf numFmtId="43" fontId="1" fillId="0" borderId="0" xfId="20" applyFont="1" applyFill="1"/>
    <xf numFmtId="43" fontId="5" fillId="0" borderId="0" xfId="20" applyFont="1" applyFill="1"/>
    <xf numFmtId="0" fontId="2" fillId="0" borderId="0" xfId="0" applyFont="1" applyFill="1" applyAlignment="1">
      <alignment horizontal="right"/>
    </xf>
    <xf numFmtId="0" fontId="1" fillId="0" borderId="0" xfId="0" applyFont="1" applyBorder="1" applyAlignment="1">
      <alignment vertical="center" textRotation="90" wrapText="1"/>
    </xf>
    <xf numFmtId="0" fontId="0" fillId="0" borderId="8" xfId="0" applyFont="1" applyFill="1" applyBorder="1" applyAlignment="1">
      <alignment horizontal="center" vertical="center" wrapText="1"/>
    </xf>
    <xf numFmtId="43" fontId="3" fillId="0" borderId="0" xfId="20" applyFont="1" applyFill="1" applyBorder="1" applyAlignment="1">
      <alignment vertical="center"/>
    </xf>
    <xf numFmtId="0" fontId="0" fillId="0" borderId="2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43" fontId="0" fillId="0" borderId="0" xfId="20" applyFont="1" applyFill="1"/>
    <xf numFmtId="0" fontId="0" fillId="0" borderId="0" xfId="0" applyFont="1" applyFill="1" applyBorder="1"/>
    <xf numFmtId="0" fontId="7" fillId="0" borderId="0" xfId="0" applyFont="1"/>
    <xf numFmtId="0" fontId="0" fillId="0" borderId="0" xfId="0" applyFont="1" applyFill="1" quotePrefix="1"/>
    <xf numFmtId="17" fontId="0" fillId="0" borderId="1" xfId="0" applyNumberFormat="1" applyFont="1" applyFill="1" applyBorder="1" applyAlignment="1" quotePrefix="1">
      <alignment horizontal="center"/>
    </xf>
    <xf numFmtId="43" fontId="0" fillId="0" borderId="0" xfId="0" applyNumberFormat="1" applyFont="1" applyFill="1"/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90" wrapText="1"/>
    </xf>
    <xf numFmtId="0" fontId="0" fillId="0" borderId="8" xfId="0" applyFont="1" applyFill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Q32"/>
  <sheetViews>
    <sheetView zoomScale="75" zoomScaleNormal="75" workbookViewId="0" topLeftCell="A1">
      <selection activeCell="B23" sqref="B23"/>
    </sheetView>
  </sheetViews>
  <sheetFormatPr defaultColWidth="9.140625" defaultRowHeight="12.75"/>
  <cols>
    <col min="1" max="1" width="9.140625" style="53" customWidth="1"/>
    <col min="2" max="2" width="43.00390625" style="53" customWidth="1"/>
    <col min="3" max="15" width="18.7109375" style="53" customWidth="1"/>
    <col min="16" max="16" width="19.7109375" style="17" bestFit="1" customWidth="1"/>
    <col min="17" max="16384" width="9.140625" style="53" customWidth="1"/>
  </cols>
  <sheetData>
    <row r="4" spans="2:16" s="10" customFormat="1" ht="12.75">
      <c r="B4" s="56" t="s">
        <v>108</v>
      </c>
      <c r="C4" s="57"/>
      <c r="P4" s="17"/>
    </row>
    <row r="5" spans="2:16" s="10" customFormat="1" ht="12.75">
      <c r="B5" s="56"/>
      <c r="C5" s="57"/>
      <c r="P5" s="17"/>
    </row>
    <row r="6" spans="2:16" s="10" customFormat="1" ht="12.75">
      <c r="B6" s="56"/>
      <c r="C6" s="55" t="s">
        <v>82</v>
      </c>
      <c r="D6" s="55" t="s">
        <v>83</v>
      </c>
      <c r="E6" s="55" t="s">
        <v>84</v>
      </c>
      <c r="F6" s="55" t="s">
        <v>85</v>
      </c>
      <c r="G6" s="55" t="s">
        <v>86</v>
      </c>
      <c r="H6" s="55" t="s">
        <v>91</v>
      </c>
      <c r="I6" s="55" t="s">
        <v>92</v>
      </c>
      <c r="J6" s="55" t="s">
        <v>93</v>
      </c>
      <c r="K6" s="55" t="s">
        <v>98</v>
      </c>
      <c r="L6" s="55" t="s">
        <v>99</v>
      </c>
      <c r="M6" s="55" t="s">
        <v>100</v>
      </c>
      <c r="N6" s="55" t="s">
        <v>101</v>
      </c>
      <c r="O6" s="55" t="s">
        <v>121</v>
      </c>
      <c r="P6" s="17"/>
    </row>
    <row r="7" spans="2:16" s="10" customFormat="1" ht="12.75">
      <c r="B7" s="56"/>
      <c r="C7" s="55"/>
      <c r="D7" s="55"/>
      <c r="E7" s="55"/>
      <c r="F7" s="55"/>
      <c r="G7" s="55"/>
      <c r="P7" s="17"/>
    </row>
    <row r="8" spans="2:16" s="10" customFormat="1" ht="20.1" customHeight="1">
      <c r="B8" s="99" t="s">
        <v>102</v>
      </c>
      <c r="C8" s="92" t="s">
        <v>88</v>
      </c>
      <c r="D8" s="92" t="s">
        <v>89</v>
      </c>
      <c r="E8" s="92" t="s">
        <v>72</v>
      </c>
      <c r="F8" s="92" t="s">
        <v>76</v>
      </c>
      <c r="G8" s="92" t="s">
        <v>61</v>
      </c>
      <c r="H8" s="99" t="s">
        <v>90</v>
      </c>
      <c r="I8" s="99"/>
      <c r="J8" s="99"/>
      <c r="K8" s="92" t="s">
        <v>73</v>
      </c>
      <c r="L8" s="99" t="s">
        <v>52</v>
      </c>
      <c r="M8" s="99"/>
      <c r="N8" s="99"/>
      <c r="O8" s="92" t="s">
        <v>112</v>
      </c>
      <c r="P8" s="96" t="s">
        <v>46</v>
      </c>
    </row>
    <row r="9" spans="2:16" ht="30" customHeight="1">
      <c r="B9" s="100"/>
      <c r="C9" s="93"/>
      <c r="D9" s="93"/>
      <c r="E9" s="93"/>
      <c r="F9" s="93"/>
      <c r="G9" s="93"/>
      <c r="H9" s="102" t="s">
        <v>74</v>
      </c>
      <c r="I9" s="102" t="s">
        <v>75</v>
      </c>
      <c r="J9" s="104" t="s">
        <v>94</v>
      </c>
      <c r="K9" s="93"/>
      <c r="L9" s="104" t="s">
        <v>95</v>
      </c>
      <c r="M9" s="58" t="s">
        <v>96</v>
      </c>
      <c r="N9" s="104" t="s">
        <v>97</v>
      </c>
      <c r="O9" s="93"/>
      <c r="P9" s="97"/>
    </row>
    <row r="10" spans="2:16" s="60" customFormat="1" ht="20.1" customHeight="1">
      <c r="B10" s="101"/>
      <c r="C10" s="59" t="s">
        <v>87</v>
      </c>
      <c r="D10" s="59" t="s">
        <v>87</v>
      </c>
      <c r="E10" s="59" t="s">
        <v>87</v>
      </c>
      <c r="F10" s="94"/>
      <c r="G10" s="94"/>
      <c r="H10" s="103"/>
      <c r="I10" s="103"/>
      <c r="J10" s="103"/>
      <c r="K10" s="94"/>
      <c r="L10" s="105"/>
      <c r="M10" s="59" t="s">
        <v>103</v>
      </c>
      <c r="N10" s="105"/>
      <c r="O10" s="94"/>
      <c r="P10" s="98"/>
    </row>
    <row r="11" spans="2:17" ht="15.95" customHeight="1">
      <c r="B11" s="54" t="s">
        <v>40</v>
      </c>
      <c r="C11" s="23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>
        <v>500000</v>
      </c>
      <c r="O11" s="29"/>
      <c r="P11" s="61">
        <f>SUM(C11:O11)</f>
        <v>500000</v>
      </c>
      <c r="Q11" s="52"/>
    </row>
    <row r="12" spans="2:17" ht="15.95" customHeight="1">
      <c r="B12" s="54" t="s">
        <v>34</v>
      </c>
      <c r="C12" s="62"/>
      <c r="D12" s="23"/>
      <c r="E12" s="23"/>
      <c r="F12" s="23"/>
      <c r="G12" s="23"/>
      <c r="H12" s="23"/>
      <c r="I12" s="23"/>
      <c r="J12" s="23"/>
      <c r="K12" s="23"/>
      <c r="L12" s="63">
        <v>2000000</v>
      </c>
      <c r="M12" s="63"/>
      <c r="N12" s="29"/>
      <c r="O12" s="23"/>
      <c r="P12" s="61">
        <f aca="true" t="shared" si="0" ref="P12:P17">SUM(C12:O12)</f>
        <v>2000000</v>
      </c>
      <c r="Q12" s="52"/>
    </row>
    <row r="13" spans="2:17" ht="15.95" customHeight="1">
      <c r="B13" s="54" t="s">
        <v>35</v>
      </c>
      <c r="C13" s="23"/>
      <c r="D13" s="23"/>
      <c r="E13" s="23"/>
      <c r="F13" s="23"/>
      <c r="G13" s="23"/>
      <c r="H13" s="23"/>
      <c r="I13" s="23"/>
      <c r="J13" s="23"/>
      <c r="K13" s="23"/>
      <c r="L13" s="29"/>
      <c r="M13" s="29"/>
      <c r="N13" s="29"/>
      <c r="O13" s="23"/>
      <c r="P13" s="61">
        <f t="shared" si="0"/>
        <v>0</v>
      </c>
      <c r="Q13" s="52"/>
    </row>
    <row r="14" spans="2:17" ht="15.95" customHeight="1">
      <c r="B14" s="54" t="s">
        <v>36</v>
      </c>
      <c r="C14" s="62"/>
      <c r="D14" s="23"/>
      <c r="E14" s="23"/>
      <c r="F14" s="23"/>
      <c r="G14" s="23"/>
      <c r="H14" s="23"/>
      <c r="I14" s="23"/>
      <c r="J14" s="23"/>
      <c r="K14" s="23"/>
      <c r="L14" s="64"/>
      <c r="M14" s="64"/>
      <c r="N14" s="29"/>
      <c r="O14" s="23"/>
      <c r="P14" s="61">
        <f t="shared" si="0"/>
        <v>0</v>
      </c>
      <c r="Q14" s="52"/>
    </row>
    <row r="15" spans="2:17" ht="15.95" customHeight="1">
      <c r="B15" s="54" t="s">
        <v>37</v>
      </c>
      <c r="C15" s="23">
        <f>'SCHEDA 2'!M7</f>
        <v>8708768.31</v>
      </c>
      <c r="D15" s="23">
        <f>'SCHEDA 2'!M8</f>
        <v>4243272.4799999995</v>
      </c>
      <c r="E15" s="23">
        <f>'SCHEDA 2'!M9</f>
        <v>1016666.64</v>
      </c>
      <c r="F15" s="23">
        <f>'SCHEDA 2'!M10</f>
        <v>2055797.6400000001</v>
      </c>
      <c r="G15" s="23">
        <f>'SCHEDA 2'!M11</f>
        <v>398003.73000000004</v>
      </c>
      <c r="H15" s="23"/>
      <c r="I15" s="23">
        <f>1423313.02</f>
        <v>1423313.02</v>
      </c>
      <c r="J15" s="23">
        <f>683200+610000+610000</f>
        <v>1903200</v>
      </c>
      <c r="K15" s="23">
        <f>'SCHEDA 2'!M13</f>
        <v>610000</v>
      </c>
      <c r="L15" s="29"/>
      <c r="M15" s="29">
        <f>3663231.46+4090407.12+1443939.04</f>
        <v>9197577.620000001</v>
      </c>
      <c r="N15" s="29"/>
      <c r="O15" s="23">
        <v>500000</v>
      </c>
      <c r="P15" s="61">
        <f t="shared" si="0"/>
        <v>30056599.44</v>
      </c>
      <c r="Q15" s="52"/>
    </row>
    <row r="16" spans="2:17" ht="15.95" customHeight="1">
      <c r="B16" s="13" t="s">
        <v>57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9"/>
      <c r="O16" s="23"/>
      <c r="P16" s="61">
        <f t="shared" si="0"/>
        <v>0</v>
      </c>
      <c r="Q16" s="52"/>
    </row>
    <row r="17" spans="2:17" s="10" customFormat="1" ht="15.95" customHeight="1">
      <c r="B17" s="54" t="s">
        <v>45</v>
      </c>
      <c r="C17" s="23">
        <f>SUM(C11:C16)</f>
        <v>8708768.31</v>
      </c>
      <c r="D17" s="23">
        <f aca="true" t="shared" si="1" ref="D17:N17">SUM(D11:D16)</f>
        <v>4243272.4799999995</v>
      </c>
      <c r="E17" s="23">
        <f t="shared" si="1"/>
        <v>1016666.64</v>
      </c>
      <c r="F17" s="23">
        <f t="shared" si="1"/>
        <v>2055797.6400000001</v>
      </c>
      <c r="G17" s="23">
        <f t="shared" si="1"/>
        <v>398003.73000000004</v>
      </c>
      <c r="H17" s="23">
        <f t="shared" si="1"/>
        <v>0</v>
      </c>
      <c r="I17" s="23">
        <f>SUM(I11:I16)</f>
        <v>1423313.02</v>
      </c>
      <c r="J17" s="23">
        <f t="shared" si="1"/>
        <v>1903200</v>
      </c>
      <c r="K17" s="23">
        <f t="shared" si="1"/>
        <v>610000</v>
      </c>
      <c r="L17" s="23">
        <f t="shared" si="1"/>
        <v>2000000</v>
      </c>
      <c r="M17" s="23">
        <f t="shared" si="1"/>
        <v>9197577.620000001</v>
      </c>
      <c r="N17" s="23">
        <f t="shared" si="1"/>
        <v>500000</v>
      </c>
      <c r="O17" s="23">
        <f aca="true" t="shared" si="2" ref="O17">SUM(O11:O16)</f>
        <v>500000</v>
      </c>
      <c r="P17" s="61">
        <f t="shared" si="0"/>
        <v>32556599.44</v>
      </c>
      <c r="Q17" s="18"/>
    </row>
    <row r="18" spans="3:17" s="10" customFormat="1" ht="15.95" customHeight="1">
      <c r="C18" s="52"/>
      <c r="D18" s="51"/>
      <c r="E18" s="51"/>
      <c r="F18" s="51"/>
      <c r="G18" s="51"/>
      <c r="H18" s="65"/>
      <c r="I18" s="66">
        <f>SUM(H17:J17)</f>
        <v>3326513.02</v>
      </c>
      <c r="J18" s="67"/>
      <c r="K18" s="51"/>
      <c r="L18" s="65"/>
      <c r="M18" s="66">
        <f>SUM(L17:N17)</f>
        <v>11697577.620000001</v>
      </c>
      <c r="N18" s="67"/>
      <c r="O18" s="77"/>
      <c r="P18" s="68"/>
      <c r="Q18" s="18"/>
    </row>
    <row r="19" spans="3:17" s="10" customFormat="1" ht="15.95" customHeight="1"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1"/>
      <c r="N19" s="51"/>
      <c r="O19" s="51"/>
      <c r="P19" s="68"/>
      <c r="Q19" s="18"/>
    </row>
    <row r="20" spans="3:17" ht="15.95" customHeight="1"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69"/>
      <c r="Q20" s="52"/>
    </row>
    <row r="21" spans="2:16" s="16" customFormat="1" ht="12.75">
      <c r="B21" s="90" t="s">
        <v>122</v>
      </c>
      <c r="F21" s="79"/>
      <c r="G21" s="79"/>
      <c r="I21" s="79"/>
      <c r="J21" s="79"/>
      <c r="K21" s="79"/>
      <c r="N21" s="85"/>
      <c r="O21" s="85"/>
      <c r="P21" s="85"/>
    </row>
    <row r="22" spans="2:16" s="91" customFormat="1" ht="20.1" customHeight="1">
      <c r="B22" s="95" t="s">
        <v>123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9:13" ht="15.95" customHeight="1">
      <c r="I23" s="89"/>
      <c r="M23" s="70"/>
    </row>
    <row r="24" ht="15.95" customHeight="1"/>
    <row r="25" ht="15.95" customHeight="1">
      <c r="M25" s="70"/>
    </row>
    <row r="26" spans="14:15" ht="15.95" customHeight="1">
      <c r="N26" s="71"/>
      <c r="O26" s="71"/>
    </row>
    <row r="27" spans="13:15" ht="15.95" customHeight="1">
      <c r="M27" s="70"/>
      <c r="N27" s="72"/>
      <c r="O27" s="72"/>
    </row>
    <row r="28" spans="14:15" ht="15.95" customHeight="1">
      <c r="N28" s="72"/>
      <c r="O28" s="72"/>
    </row>
    <row r="29" spans="13:15" ht="15.95" customHeight="1">
      <c r="M29" s="70"/>
      <c r="N29" s="72"/>
      <c r="O29" s="72"/>
    </row>
    <row r="30" spans="14:15" ht="15.95" customHeight="1">
      <c r="N30" s="73"/>
      <c r="O30" s="73"/>
    </row>
    <row r="31" ht="15.95" customHeight="1">
      <c r="M31" s="70"/>
    </row>
    <row r="32" spans="13:15" ht="15.95" customHeight="1">
      <c r="M32" s="74"/>
      <c r="N32" s="73"/>
      <c r="O32" s="73"/>
    </row>
    <row r="33" ht="15.95" customHeight="1"/>
  </sheetData>
  <mergeCells count="17">
    <mergeCell ref="G8:G10"/>
    <mergeCell ref="O8:O10"/>
    <mergeCell ref="B22:P22"/>
    <mergeCell ref="P8:P10"/>
    <mergeCell ref="B8:B10"/>
    <mergeCell ref="H8:J8"/>
    <mergeCell ref="H9:H10"/>
    <mergeCell ref="I9:I10"/>
    <mergeCell ref="J9:J10"/>
    <mergeCell ref="K8:K10"/>
    <mergeCell ref="L8:N8"/>
    <mergeCell ref="L9:L10"/>
    <mergeCell ref="N9:N10"/>
    <mergeCell ref="C8:C9"/>
    <mergeCell ref="D8:D9"/>
    <mergeCell ref="E8:E9"/>
    <mergeCell ref="F8:F10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P35"/>
  <sheetViews>
    <sheetView workbookViewId="0" topLeftCell="A1">
      <selection activeCell="B36" sqref="B36"/>
    </sheetView>
  </sheetViews>
  <sheetFormatPr defaultColWidth="9.140625" defaultRowHeight="12.75"/>
  <cols>
    <col min="1" max="1" width="9.140625" style="3" customWidth="1"/>
    <col min="2" max="2" width="34.00390625" style="3" customWidth="1"/>
    <col min="3" max="5" width="14.8515625" style="3" customWidth="1"/>
    <col min="6" max="6" width="14.8515625" style="33" customWidth="1"/>
    <col min="7" max="7" width="14.00390625" style="9" bestFit="1" customWidth="1"/>
    <col min="8" max="16384" width="9.140625" style="3" customWidth="1"/>
  </cols>
  <sheetData>
    <row r="4" ht="12.75">
      <c r="B4" s="5" t="s">
        <v>43</v>
      </c>
    </row>
    <row r="7" spans="2:7" ht="12.75">
      <c r="B7" s="6" t="s">
        <v>39</v>
      </c>
      <c r="C7" s="7" t="s">
        <v>7</v>
      </c>
      <c r="D7" s="7" t="s">
        <v>8</v>
      </c>
      <c r="E7" s="7" t="s">
        <v>9</v>
      </c>
      <c r="F7" s="34"/>
      <c r="G7" s="31" t="s">
        <v>38</v>
      </c>
    </row>
    <row r="8" spans="2:7" ht="15.95" customHeight="1">
      <c r="B8" s="6" t="s">
        <v>40</v>
      </c>
      <c r="C8" s="31">
        <f>'SCHEDA 0 (inserimento dati)'!N11</f>
        <v>500000</v>
      </c>
      <c r="D8" s="2" t="s">
        <v>14</v>
      </c>
      <c r="E8" s="2" t="s">
        <v>14</v>
      </c>
      <c r="F8" s="35"/>
      <c r="G8" s="44">
        <f>SUM(C8:D8)</f>
        <v>500000</v>
      </c>
    </row>
    <row r="9" spans="2:7" ht="15.95" customHeight="1">
      <c r="B9" s="6" t="s">
        <v>34</v>
      </c>
      <c r="C9" s="22">
        <f>'SCHEDA 0 (inserimento dati)'!L12</f>
        <v>2000000</v>
      </c>
      <c r="D9" s="2" t="s">
        <v>14</v>
      </c>
      <c r="E9" s="2" t="s">
        <v>14</v>
      </c>
      <c r="F9" s="36"/>
      <c r="G9" s="44">
        <f aca="true" t="shared" si="0" ref="G9:G18">SUM(C9:E9)</f>
        <v>2000000</v>
      </c>
    </row>
    <row r="10" spans="2:7" ht="15.95" customHeight="1">
      <c r="B10" s="6" t="s">
        <v>35</v>
      </c>
      <c r="C10" s="2" t="s">
        <v>14</v>
      </c>
      <c r="D10" s="2" t="s">
        <v>14</v>
      </c>
      <c r="E10" s="2" t="s">
        <v>14</v>
      </c>
      <c r="F10" s="35"/>
      <c r="G10" s="44">
        <f t="shared" si="0"/>
        <v>0</v>
      </c>
    </row>
    <row r="11" spans="2:7" ht="15.95" customHeight="1">
      <c r="B11" s="6" t="s">
        <v>36</v>
      </c>
      <c r="C11" s="2" t="s">
        <v>14</v>
      </c>
      <c r="D11" s="2" t="s">
        <v>14</v>
      </c>
      <c r="E11" s="2" t="s">
        <v>14</v>
      </c>
      <c r="F11" s="36"/>
      <c r="G11" s="44">
        <f t="shared" si="0"/>
        <v>0</v>
      </c>
    </row>
    <row r="12" spans="2:7" ht="15.95" customHeight="1">
      <c r="B12" s="6" t="s">
        <v>37</v>
      </c>
      <c r="C12" s="21">
        <f>'SCHEDA 0 (inserimento dati)'!P15-D12-E12</f>
        <v>17973262.84</v>
      </c>
      <c r="D12" s="21">
        <f>'SCHEDA 2'!K16</f>
        <v>6295834.96</v>
      </c>
      <c r="E12" s="21">
        <f>'SCHEDA 2'!L16</f>
        <v>5787501.64</v>
      </c>
      <c r="F12" s="37"/>
      <c r="G12" s="44">
        <f>SUM(C12:E12)</f>
        <v>30056599.44</v>
      </c>
    </row>
    <row r="13" spans="2:7" ht="15.95" customHeight="1">
      <c r="B13" s="6" t="s">
        <v>57</v>
      </c>
      <c r="C13" s="2" t="s">
        <v>14</v>
      </c>
      <c r="D13" s="2" t="s">
        <v>14</v>
      </c>
      <c r="E13" s="2" t="s">
        <v>14</v>
      </c>
      <c r="F13" s="35"/>
      <c r="G13" s="2" t="s">
        <v>14</v>
      </c>
    </row>
    <row r="14" spans="2:7" ht="12.75">
      <c r="B14" s="6" t="s">
        <v>45</v>
      </c>
      <c r="C14" s="21">
        <f>SUM(C8:C13)</f>
        <v>20473262.84</v>
      </c>
      <c r="D14" s="21">
        <f>SUM(D8:D13)</f>
        <v>6295834.96</v>
      </c>
      <c r="E14" s="21">
        <f>SUM(E8:E13)</f>
        <v>5787501.64</v>
      </c>
      <c r="F14" s="37"/>
      <c r="G14" s="45">
        <f t="shared" si="0"/>
        <v>32556599.44</v>
      </c>
    </row>
    <row r="15" spans="3:7" ht="12.75">
      <c r="C15" s="9"/>
      <c r="D15" s="9"/>
      <c r="E15" s="9"/>
      <c r="F15" s="38"/>
      <c r="G15" s="40"/>
    </row>
    <row r="16" spans="2:8" ht="12.75">
      <c r="B16" s="3" t="s">
        <v>41</v>
      </c>
      <c r="C16" s="9">
        <f>C14</f>
        <v>20473262.84</v>
      </c>
      <c r="D16" s="9">
        <f>D14</f>
        <v>6295834.96</v>
      </c>
      <c r="E16" s="9">
        <f>E14</f>
        <v>5787501.64</v>
      </c>
      <c r="F16" s="38"/>
      <c r="G16" s="41">
        <f t="shared" si="0"/>
        <v>32556599.44</v>
      </c>
      <c r="H16" s="33"/>
    </row>
    <row r="17" spans="3:8" ht="12.75">
      <c r="C17" s="9"/>
      <c r="D17" s="9"/>
      <c r="E17" s="9"/>
      <c r="F17" s="38"/>
      <c r="G17" s="41"/>
      <c r="H17" s="33"/>
    </row>
    <row r="18" spans="2:8" ht="12.75">
      <c r="B18" s="3" t="s">
        <v>42</v>
      </c>
      <c r="C18" s="32">
        <f>'SCHEDA 2'!J16</f>
        <v>20473262.84</v>
      </c>
      <c r="D18" s="32">
        <f>'SCHEDA 2'!K16</f>
        <v>6295834.96</v>
      </c>
      <c r="E18" s="32">
        <f>'SCHEDA 2'!L16</f>
        <v>5787501.64</v>
      </c>
      <c r="F18" s="38"/>
      <c r="G18" s="41">
        <f t="shared" si="0"/>
        <v>32556599.44</v>
      </c>
      <c r="H18" s="33"/>
    </row>
    <row r="19" spans="2:8" ht="12.75">
      <c r="B19" s="3" t="s">
        <v>120</v>
      </c>
      <c r="C19" s="40">
        <f>C16-C18</f>
        <v>0</v>
      </c>
      <c r="D19" s="40">
        <f>D16-D18</f>
        <v>0</v>
      </c>
      <c r="E19" s="40">
        <f>E16-E18</f>
        <v>0</v>
      </c>
      <c r="F19" s="41"/>
      <c r="G19" s="41"/>
      <c r="H19" s="33"/>
    </row>
    <row r="20" spans="3:7" ht="12.75">
      <c r="C20" s="40"/>
      <c r="D20" s="40"/>
      <c r="E20" s="40"/>
      <c r="F20" s="41"/>
      <c r="G20" s="40"/>
    </row>
    <row r="21" spans="2:7" ht="12.75">
      <c r="B21" s="3" t="s">
        <v>44</v>
      </c>
      <c r="C21" s="40">
        <f>C19</f>
        <v>0</v>
      </c>
      <c r="D21" s="40">
        <f>C21+D19</f>
        <v>0</v>
      </c>
      <c r="E21" s="40">
        <f>D21+E19</f>
        <v>0</v>
      </c>
      <c r="F21" s="41"/>
      <c r="G21" s="42">
        <f>E21</f>
        <v>0</v>
      </c>
    </row>
    <row r="22" spans="3:7" ht="12.75">
      <c r="C22" s="4"/>
      <c r="D22" s="4"/>
      <c r="E22" s="4"/>
      <c r="F22" s="43"/>
      <c r="G22" s="40"/>
    </row>
    <row r="23" spans="6:7" ht="12.75">
      <c r="F23" s="39" t="s">
        <v>50</v>
      </c>
      <c r="G23" s="42">
        <f>G14-G21</f>
        <v>32556599.44</v>
      </c>
    </row>
    <row r="25" ht="12.75" customHeight="1"/>
    <row r="26" ht="12.75" customHeight="1"/>
    <row r="27" ht="12.75" customHeight="1">
      <c r="D27" s="4"/>
    </row>
    <row r="28" spans="4:7" ht="12.75" customHeight="1">
      <c r="D28" s="106" t="s">
        <v>59</v>
      </c>
      <c r="E28" s="106"/>
      <c r="F28" s="106"/>
      <c r="G28" s="106"/>
    </row>
    <row r="29" spans="3:7" ht="12.75">
      <c r="C29" s="9"/>
      <c r="D29" s="106" t="s">
        <v>81</v>
      </c>
      <c r="E29" s="106"/>
      <c r="F29" s="106"/>
      <c r="G29" s="106"/>
    </row>
    <row r="30" spans="3:4" ht="12.75">
      <c r="C30" s="9"/>
      <c r="D30" s="4"/>
    </row>
    <row r="31" spans="3:6" ht="12.75">
      <c r="C31" s="9"/>
      <c r="E31" s="106" t="s">
        <v>60</v>
      </c>
      <c r="F31" s="106"/>
    </row>
    <row r="32" ht="12.75">
      <c r="C32" s="9"/>
    </row>
    <row r="33" ht="12.75">
      <c r="C33" s="9"/>
    </row>
    <row r="34" spans="2:16" s="16" customFormat="1" ht="12.75">
      <c r="B34" s="90" t="s">
        <v>122</v>
      </c>
      <c r="F34" s="79"/>
      <c r="G34" s="79"/>
      <c r="I34" s="79"/>
      <c r="J34" s="79"/>
      <c r="K34" s="79"/>
      <c r="N34" s="85"/>
      <c r="O34" s="85"/>
      <c r="P34" s="85"/>
    </row>
    <row r="35" spans="2:7" s="91" customFormat="1" ht="32.25" customHeight="1">
      <c r="B35" s="107" t="s">
        <v>123</v>
      </c>
      <c r="C35" s="107"/>
      <c r="D35" s="107"/>
      <c r="E35" s="107"/>
      <c r="F35" s="107"/>
      <c r="G35" s="107"/>
    </row>
  </sheetData>
  <mergeCells count="4">
    <mergeCell ref="E31:F31"/>
    <mergeCell ref="D28:G28"/>
    <mergeCell ref="D29:G29"/>
    <mergeCell ref="B35:G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5"/>
  <sheetViews>
    <sheetView tabSelected="1" zoomScale="90" zoomScaleNormal="90" workbookViewId="0" topLeftCell="A1">
      <selection activeCell="B21" sqref="B21:L21"/>
    </sheetView>
  </sheetViews>
  <sheetFormatPr defaultColWidth="9.140625" defaultRowHeight="12.75"/>
  <cols>
    <col min="1" max="1" width="3.8515625" style="16" customWidth="1"/>
    <col min="2" max="2" width="10.7109375" style="79" customWidth="1"/>
    <col min="3" max="5" width="5.7109375" style="16" customWidth="1"/>
    <col min="6" max="6" width="9.140625" style="79" customWidth="1"/>
    <col min="7" max="7" width="9.7109375" style="79" bestFit="1" customWidth="1"/>
    <col min="8" max="8" width="37.7109375" style="16" bestFit="1" customWidth="1"/>
    <col min="9" max="9" width="5.7109375" style="79" customWidth="1"/>
    <col min="10" max="10" width="15.00390625" style="16" bestFit="1" customWidth="1"/>
    <col min="11" max="12" width="14.8515625" style="16" bestFit="1" customWidth="1"/>
    <col min="13" max="13" width="14.8515625" style="16" customWidth="1"/>
    <col min="14" max="14" width="9.7109375" style="16" bestFit="1" customWidth="1"/>
    <col min="15" max="15" width="14.8515625" style="16" bestFit="1" customWidth="1"/>
    <col min="16" max="16" width="9.140625" style="16" customWidth="1"/>
    <col min="17" max="17" width="13.00390625" style="16" bestFit="1" customWidth="1"/>
    <col min="18" max="16384" width="9.140625" style="16" customWidth="1"/>
  </cols>
  <sheetData>
    <row r="2" ht="12.75">
      <c r="B2" s="17" t="s">
        <v>78</v>
      </c>
    </row>
    <row r="5" spans="2:16" s="80" customFormat="1" ht="27" customHeight="1">
      <c r="B5" s="108" t="s">
        <v>1</v>
      </c>
      <c r="C5" s="110" t="s">
        <v>2</v>
      </c>
      <c r="D5" s="110"/>
      <c r="E5" s="110"/>
      <c r="F5" s="108" t="s">
        <v>47</v>
      </c>
      <c r="G5" s="108" t="s">
        <v>48</v>
      </c>
      <c r="H5" s="108" t="s">
        <v>6</v>
      </c>
      <c r="I5" s="116" t="s">
        <v>51</v>
      </c>
      <c r="J5" s="113" t="s">
        <v>49</v>
      </c>
      <c r="K5" s="114"/>
      <c r="L5" s="114"/>
      <c r="M5" s="115"/>
      <c r="N5" s="108" t="s">
        <v>10</v>
      </c>
      <c r="O5" s="110" t="s">
        <v>12</v>
      </c>
      <c r="P5" s="110"/>
    </row>
    <row r="6" spans="2:16" s="81" customFormat="1" ht="36" customHeight="1">
      <c r="B6" s="109"/>
      <c r="C6" s="76" t="s">
        <v>3</v>
      </c>
      <c r="D6" s="76" t="s">
        <v>4</v>
      </c>
      <c r="E6" s="76" t="s">
        <v>5</v>
      </c>
      <c r="F6" s="109"/>
      <c r="G6" s="109"/>
      <c r="H6" s="109"/>
      <c r="I6" s="117"/>
      <c r="J6" s="76" t="s">
        <v>109</v>
      </c>
      <c r="K6" s="76" t="s">
        <v>110</v>
      </c>
      <c r="L6" s="76" t="s">
        <v>111</v>
      </c>
      <c r="M6" s="76" t="s">
        <v>46</v>
      </c>
      <c r="N6" s="109"/>
      <c r="O6" s="76" t="s">
        <v>11</v>
      </c>
      <c r="P6" s="76" t="s">
        <v>47</v>
      </c>
    </row>
    <row r="7" spans="2:17" ht="20.1" customHeight="1">
      <c r="B7" s="11">
        <v>1</v>
      </c>
      <c r="C7" s="11">
        <v>12</v>
      </c>
      <c r="D7" s="11">
        <v>58</v>
      </c>
      <c r="E7" s="11">
        <v>91</v>
      </c>
      <c r="F7" s="12" t="s">
        <v>58</v>
      </c>
      <c r="G7" s="11" t="s">
        <v>13</v>
      </c>
      <c r="H7" s="13" t="s">
        <v>62</v>
      </c>
      <c r="I7" s="11">
        <v>1</v>
      </c>
      <c r="J7" s="14">
        <f>2872922.77+30000</f>
        <v>2902922.77</v>
      </c>
      <c r="K7" s="14">
        <f>2872922.77+30000</f>
        <v>2902922.77</v>
      </c>
      <c r="L7" s="20">
        <f>K7</f>
        <v>2902922.77</v>
      </c>
      <c r="M7" s="29">
        <f>SUM(J7:L7)</f>
        <v>8708768.31</v>
      </c>
      <c r="N7" s="28" t="s">
        <v>0</v>
      </c>
      <c r="O7" s="12" t="s">
        <v>14</v>
      </c>
      <c r="P7" s="12" t="s">
        <v>14</v>
      </c>
      <c r="Q7" s="15"/>
    </row>
    <row r="8" spans="2:17" ht="20.1" customHeight="1">
      <c r="B8" s="11">
        <v>2</v>
      </c>
      <c r="C8" s="11">
        <v>12</v>
      </c>
      <c r="D8" s="11">
        <v>58</v>
      </c>
      <c r="E8" s="11">
        <v>91</v>
      </c>
      <c r="F8" s="12" t="s">
        <v>15</v>
      </c>
      <c r="G8" s="11" t="s">
        <v>13</v>
      </c>
      <c r="H8" s="13" t="s">
        <v>63</v>
      </c>
      <c r="I8" s="11">
        <v>1</v>
      </c>
      <c r="J8" s="14">
        <f>1384424.16+30000</f>
        <v>1414424.16</v>
      </c>
      <c r="K8" s="14">
        <f>J8</f>
        <v>1414424.16</v>
      </c>
      <c r="L8" s="14">
        <f>K8</f>
        <v>1414424.16</v>
      </c>
      <c r="M8" s="29">
        <f>SUM(J8:L8)</f>
        <v>4243272.4799999995</v>
      </c>
      <c r="N8" s="28" t="s">
        <v>0</v>
      </c>
      <c r="O8" s="12" t="s">
        <v>14</v>
      </c>
      <c r="P8" s="12" t="s">
        <v>14</v>
      </c>
      <c r="Q8" s="15"/>
    </row>
    <row r="9" spans="2:17" ht="20.1" customHeight="1">
      <c r="B9" s="11">
        <v>3</v>
      </c>
      <c r="C9" s="11">
        <v>12</v>
      </c>
      <c r="D9" s="11">
        <v>58</v>
      </c>
      <c r="E9" s="11">
        <v>91</v>
      </c>
      <c r="F9" s="12" t="s">
        <v>15</v>
      </c>
      <c r="G9" s="11" t="s">
        <v>13</v>
      </c>
      <c r="H9" s="13" t="s">
        <v>72</v>
      </c>
      <c r="I9" s="11">
        <v>1</v>
      </c>
      <c r="J9" s="14">
        <v>508333.32</v>
      </c>
      <c r="K9" s="14">
        <v>508333.32</v>
      </c>
      <c r="L9" s="26"/>
      <c r="M9" s="29">
        <f aca="true" t="shared" si="0" ref="M9:M15">SUM(J9:L9)</f>
        <v>1016666.64</v>
      </c>
      <c r="N9" s="28" t="s">
        <v>0</v>
      </c>
      <c r="O9" s="12" t="s">
        <v>14</v>
      </c>
      <c r="P9" s="12" t="s">
        <v>14</v>
      </c>
      <c r="Q9" s="15"/>
    </row>
    <row r="10" spans="2:17" ht="20.1" customHeight="1">
      <c r="B10" s="11">
        <v>4</v>
      </c>
      <c r="C10" s="11">
        <v>12</v>
      </c>
      <c r="D10" s="11">
        <v>58</v>
      </c>
      <c r="E10" s="11">
        <v>91</v>
      </c>
      <c r="F10" s="12" t="s">
        <v>58</v>
      </c>
      <c r="G10" s="11" t="s">
        <v>71</v>
      </c>
      <c r="H10" s="13" t="s">
        <v>64</v>
      </c>
      <c r="I10" s="11">
        <v>1</v>
      </c>
      <c r="J10" s="14">
        <v>555797.64</v>
      </c>
      <c r="K10" s="14">
        <v>750000</v>
      </c>
      <c r="L10" s="26">
        <v>750000</v>
      </c>
      <c r="M10" s="29">
        <f>SUM(J10:L10)</f>
        <v>2055797.6400000001</v>
      </c>
      <c r="N10" s="28" t="s">
        <v>0</v>
      </c>
      <c r="O10" s="12" t="s">
        <v>14</v>
      </c>
      <c r="P10" s="12" t="s">
        <v>14</v>
      </c>
      <c r="Q10" s="15"/>
    </row>
    <row r="11" spans="2:17" ht="20.1" customHeight="1">
      <c r="B11" s="11">
        <v>5</v>
      </c>
      <c r="C11" s="11">
        <v>12</v>
      </c>
      <c r="D11" s="11">
        <v>58</v>
      </c>
      <c r="E11" s="11">
        <v>91</v>
      </c>
      <c r="F11" s="12" t="s">
        <v>15</v>
      </c>
      <c r="G11" s="11" t="s">
        <v>71</v>
      </c>
      <c r="H11" s="13" t="s">
        <v>70</v>
      </c>
      <c r="I11" s="11">
        <v>1</v>
      </c>
      <c r="J11" s="14">
        <f>59797.82+71536.49+46360</f>
        <v>177694.31</v>
      </c>
      <c r="K11" s="14">
        <v>110154.71</v>
      </c>
      <c r="L11" s="14">
        <v>110154.71</v>
      </c>
      <c r="M11" s="29">
        <f>SUM(J11:L11)</f>
        <v>398003.73000000004</v>
      </c>
      <c r="N11" s="28" t="s">
        <v>0</v>
      </c>
      <c r="O11" s="12" t="s">
        <v>14</v>
      </c>
      <c r="P11" s="12" t="s">
        <v>14</v>
      </c>
      <c r="Q11" s="15"/>
    </row>
    <row r="12" spans="2:17" ht="20.1" customHeight="1">
      <c r="B12" s="11">
        <v>6</v>
      </c>
      <c r="C12" s="11">
        <v>12</v>
      </c>
      <c r="D12" s="11">
        <v>58</v>
      </c>
      <c r="E12" s="11">
        <v>91</v>
      </c>
      <c r="F12" s="12" t="s">
        <v>15</v>
      </c>
      <c r="G12" s="11" t="s">
        <v>13</v>
      </c>
      <c r="H12" s="13" t="s">
        <v>104</v>
      </c>
      <c r="I12" s="11">
        <v>1</v>
      </c>
      <c r="J12" s="14">
        <f>'SCHEDA 0 (inserimento dati)'!I15+683200</f>
        <v>2106513.02</v>
      </c>
      <c r="K12" s="14">
        <v>610000</v>
      </c>
      <c r="L12" s="14">
        <v>610000</v>
      </c>
      <c r="M12" s="29">
        <f t="shared" si="0"/>
        <v>3326513.02</v>
      </c>
      <c r="N12" s="28" t="s">
        <v>0</v>
      </c>
      <c r="O12" s="12" t="s">
        <v>14</v>
      </c>
      <c r="P12" s="12" t="s">
        <v>14</v>
      </c>
      <c r="Q12" s="15"/>
    </row>
    <row r="13" spans="2:17" ht="20.1" customHeight="1">
      <c r="B13" s="11">
        <v>7</v>
      </c>
      <c r="C13" s="11">
        <v>12</v>
      </c>
      <c r="D13" s="11">
        <v>58</v>
      </c>
      <c r="E13" s="11">
        <v>91</v>
      </c>
      <c r="F13" s="12" t="s">
        <v>15</v>
      </c>
      <c r="G13" s="11" t="s">
        <v>13</v>
      </c>
      <c r="H13" s="13" t="s">
        <v>73</v>
      </c>
      <c r="I13" s="11">
        <v>1</v>
      </c>
      <c r="J13" s="14">
        <v>610000</v>
      </c>
      <c r="K13" s="14"/>
      <c r="L13" s="26"/>
      <c r="M13" s="29">
        <f t="shared" si="0"/>
        <v>610000</v>
      </c>
      <c r="N13" s="28" t="s">
        <v>0</v>
      </c>
      <c r="O13" s="12" t="s">
        <v>14</v>
      </c>
      <c r="P13" s="12" t="s">
        <v>14</v>
      </c>
      <c r="Q13" s="15"/>
    </row>
    <row r="14" spans="2:17" ht="20.1" customHeight="1">
      <c r="B14" s="11">
        <v>8</v>
      </c>
      <c r="C14" s="11">
        <v>12</v>
      </c>
      <c r="D14" s="11">
        <v>58</v>
      </c>
      <c r="E14" s="11">
        <v>91</v>
      </c>
      <c r="F14" s="12" t="s">
        <v>16</v>
      </c>
      <c r="G14" s="11" t="s">
        <v>13</v>
      </c>
      <c r="H14" s="78" t="s">
        <v>52</v>
      </c>
      <c r="I14" s="24">
        <v>1</v>
      </c>
      <c r="J14" s="25">
        <f>'SCHEDA 0 (inserimento dati)'!M18</f>
        <v>11697577.620000001</v>
      </c>
      <c r="K14" s="25"/>
      <c r="L14" s="27"/>
      <c r="M14" s="30">
        <f t="shared" si="0"/>
        <v>11697577.620000001</v>
      </c>
      <c r="N14" s="28" t="s">
        <v>0</v>
      </c>
      <c r="O14" s="12" t="s">
        <v>14</v>
      </c>
      <c r="P14" s="12" t="s">
        <v>14</v>
      </c>
      <c r="Q14" s="15"/>
    </row>
    <row r="15" spans="2:17" ht="20.1" customHeight="1">
      <c r="B15" s="11">
        <v>8</v>
      </c>
      <c r="C15" s="11">
        <v>12</v>
      </c>
      <c r="D15" s="11">
        <v>58</v>
      </c>
      <c r="E15" s="11">
        <v>91</v>
      </c>
      <c r="F15" s="12" t="s">
        <v>16</v>
      </c>
      <c r="G15" s="11" t="s">
        <v>13</v>
      </c>
      <c r="H15" s="78" t="s">
        <v>112</v>
      </c>
      <c r="I15" s="24">
        <v>1</v>
      </c>
      <c r="J15" s="25">
        <v>500000</v>
      </c>
      <c r="K15" s="25"/>
      <c r="L15" s="27"/>
      <c r="M15" s="30">
        <f t="shared" si="0"/>
        <v>500000</v>
      </c>
      <c r="N15" s="28" t="s">
        <v>0</v>
      </c>
      <c r="O15" s="12" t="s">
        <v>14</v>
      </c>
      <c r="P15" s="12" t="s">
        <v>14</v>
      </c>
      <c r="Q15" s="15"/>
    </row>
    <row r="16" spans="2:17" ht="20.1" customHeight="1">
      <c r="B16" s="55"/>
      <c r="H16" s="111" t="s">
        <v>46</v>
      </c>
      <c r="I16" s="112"/>
      <c r="J16" s="14">
        <f>SUM(J7:J15)</f>
        <v>20473262.84</v>
      </c>
      <c r="K16" s="14">
        <f aca="true" t="shared" si="1" ref="K16:M16">SUM(K7:K15)</f>
        <v>6295834.96</v>
      </c>
      <c r="L16" s="14">
        <f t="shared" si="1"/>
        <v>5787501.64</v>
      </c>
      <c r="M16" s="14">
        <f t="shared" si="1"/>
        <v>32556599.44</v>
      </c>
      <c r="N16" s="82"/>
      <c r="O16" s="83"/>
      <c r="P16" s="83"/>
      <c r="Q16" s="15"/>
    </row>
    <row r="17" spans="11:16" ht="12.75">
      <c r="K17" s="84"/>
      <c r="N17" s="85"/>
      <c r="O17" s="85"/>
      <c r="P17" s="85"/>
    </row>
    <row r="18" spans="11:16" ht="12.75">
      <c r="K18" s="84"/>
      <c r="N18" s="85"/>
      <c r="O18" s="85"/>
      <c r="P18" s="85"/>
    </row>
    <row r="19" spans="2:16" ht="12.75">
      <c r="B19" s="90" t="s">
        <v>122</v>
      </c>
      <c r="J19" s="79"/>
      <c r="K19" s="79"/>
      <c r="N19" s="85"/>
      <c r="O19" s="85"/>
      <c r="P19" s="85"/>
    </row>
    <row r="20" spans="2:16" s="91" customFormat="1" ht="20.1" customHeight="1">
      <c r="B20" s="95" t="s">
        <v>123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2:15" ht="36.75" customHeight="1">
      <c r="B21" s="123" t="s">
        <v>124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O21" s="79"/>
    </row>
    <row r="22" spans="9:15" ht="12.75">
      <c r="I22" s="16"/>
      <c r="O22" s="79"/>
    </row>
    <row r="23" spans="7:15" ht="12.75">
      <c r="G23" s="16"/>
      <c r="I23" s="16"/>
      <c r="J23" s="15"/>
      <c r="O23" s="79"/>
    </row>
    <row r="24" spans="7:15" ht="12.75">
      <c r="G24" s="16"/>
      <c r="I24" s="16"/>
      <c r="O24" s="79"/>
    </row>
    <row r="25" spans="7:15" ht="12.75">
      <c r="G25" s="16"/>
      <c r="I25" s="16"/>
      <c r="O25" s="79"/>
    </row>
    <row r="26" spans="2:15" ht="15">
      <c r="B26" s="16"/>
      <c r="F26" s="16"/>
      <c r="G26" s="16"/>
      <c r="I26" s="16"/>
      <c r="J26" s="86"/>
      <c r="O26" s="79"/>
    </row>
    <row r="27" spans="2:15" ht="12.75">
      <c r="B27" s="16"/>
      <c r="F27" s="16"/>
      <c r="G27" s="16"/>
      <c r="H27" s="87"/>
      <c r="I27" s="16"/>
      <c r="O27" s="79"/>
    </row>
    <row r="28" spans="2:15" ht="12.75">
      <c r="B28" s="16"/>
      <c r="F28" s="16"/>
      <c r="G28" s="16"/>
      <c r="I28" s="16"/>
      <c r="O28" s="79"/>
    </row>
    <row r="29" spans="2:15" ht="12.75">
      <c r="B29" s="16"/>
      <c r="F29" s="16"/>
      <c r="G29" s="16"/>
      <c r="I29" s="16"/>
      <c r="J29" s="15"/>
      <c r="O29" s="79"/>
    </row>
    <row r="30" spans="2:15" ht="12.75">
      <c r="B30" s="16"/>
      <c r="F30" s="16"/>
      <c r="G30" s="16"/>
      <c r="I30" s="16"/>
      <c r="O30" s="79"/>
    </row>
    <row r="31" spans="2:15" ht="12.75">
      <c r="B31" s="16"/>
      <c r="F31" s="16"/>
      <c r="G31" s="16"/>
      <c r="I31" s="16"/>
      <c r="O31" s="79"/>
    </row>
    <row r="32" spans="2:15" ht="12.75">
      <c r="B32" s="16"/>
      <c r="F32" s="16"/>
      <c r="G32" s="16"/>
      <c r="I32" s="16"/>
      <c r="J32" s="15"/>
      <c r="O32" s="79"/>
    </row>
    <row r="33" spans="2:15" ht="12.75">
      <c r="B33" s="16"/>
      <c r="F33" s="16"/>
      <c r="G33" s="16"/>
      <c r="I33" s="16"/>
      <c r="O33" s="79"/>
    </row>
    <row r="34" spans="2:15" ht="12.75">
      <c r="B34" s="16"/>
      <c r="F34" s="16"/>
      <c r="G34" s="16"/>
      <c r="I34" s="16"/>
      <c r="O34" s="79"/>
    </row>
    <row r="35" spans="2:15" ht="12.75">
      <c r="B35" s="16"/>
      <c r="F35" s="16"/>
      <c r="G35" s="16"/>
      <c r="I35" s="16"/>
      <c r="O35" s="79"/>
    </row>
    <row r="36" spans="2:15" ht="12.75">
      <c r="B36" s="16"/>
      <c r="F36" s="16"/>
      <c r="G36" s="16"/>
      <c r="I36" s="16"/>
      <c r="O36" s="79"/>
    </row>
    <row r="37" spans="2:15" ht="12.75">
      <c r="B37" s="16"/>
      <c r="F37" s="16"/>
      <c r="G37" s="16"/>
      <c r="I37" s="16"/>
      <c r="O37" s="79"/>
    </row>
    <row r="38" spans="2:15" ht="12.75">
      <c r="B38" s="16"/>
      <c r="F38" s="16"/>
      <c r="G38" s="16"/>
      <c r="I38" s="16"/>
      <c r="O38" s="79"/>
    </row>
    <row r="40" spans="2:15" ht="12.75">
      <c r="B40" s="16"/>
      <c r="F40" s="16"/>
      <c r="I40" s="16"/>
      <c r="O40" s="79"/>
    </row>
    <row r="41" spans="2:15" ht="12.75">
      <c r="B41" s="16"/>
      <c r="F41" s="16"/>
      <c r="I41" s="16"/>
      <c r="O41" s="79"/>
    </row>
    <row r="42" spans="2:15" ht="12.75">
      <c r="B42" s="16"/>
      <c r="F42" s="16"/>
      <c r="G42" s="16"/>
      <c r="I42" s="16"/>
      <c r="K42" s="84"/>
      <c r="O42" s="79"/>
    </row>
    <row r="43" spans="2:11" ht="12.75">
      <c r="B43" s="16"/>
      <c r="F43" s="16"/>
      <c r="G43" s="16"/>
      <c r="I43" s="16"/>
      <c r="K43" s="84"/>
    </row>
    <row r="44" spans="2:11" ht="12.75">
      <c r="B44" s="16"/>
      <c r="F44" s="16"/>
      <c r="G44" s="16"/>
      <c r="I44" s="16"/>
      <c r="K44" s="84"/>
    </row>
    <row r="45" spans="2:11" ht="12.75">
      <c r="B45" s="16"/>
      <c r="F45" s="16"/>
      <c r="G45" s="16"/>
      <c r="I45" s="16"/>
      <c r="K45" s="84"/>
    </row>
  </sheetData>
  <mergeCells count="12">
    <mergeCell ref="B21:L21"/>
    <mergeCell ref="B20:P20"/>
    <mergeCell ref="B5:B6"/>
    <mergeCell ref="F5:F6"/>
    <mergeCell ref="G5:G6"/>
    <mergeCell ref="C5:E5"/>
    <mergeCell ref="H16:I16"/>
    <mergeCell ref="O5:P5"/>
    <mergeCell ref="H5:H6"/>
    <mergeCell ref="N5:N6"/>
    <mergeCell ref="J5:M5"/>
    <mergeCell ref="I5:I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1"/>
  <sheetViews>
    <sheetView zoomScale="90" zoomScaleNormal="90" workbookViewId="0" topLeftCell="A1">
      <selection activeCell="B19" sqref="B19"/>
    </sheetView>
  </sheetViews>
  <sheetFormatPr defaultColWidth="9.140625" defaultRowHeight="12.75"/>
  <cols>
    <col min="1" max="1" width="3.28125" style="3" customWidth="1"/>
    <col min="2" max="3" width="9.7109375" style="3" customWidth="1"/>
    <col min="4" max="4" width="37.00390625" style="3" customWidth="1"/>
    <col min="5" max="6" width="12.7109375" style="3" customWidth="1"/>
    <col min="7" max="8" width="13.7109375" style="3" customWidth="1"/>
    <col min="9" max="9" width="9.140625" style="19" customWidth="1"/>
    <col min="10" max="11" width="9.140625" style="3" customWidth="1"/>
    <col min="12" max="12" width="9.140625" style="16" customWidth="1"/>
    <col min="13" max="13" width="10.28125" style="19" customWidth="1"/>
    <col min="14" max="15" width="13.28125" style="19" customWidth="1"/>
    <col min="16" max="16384" width="9.140625" style="3" customWidth="1"/>
  </cols>
  <sheetData>
    <row r="2" spans="2:15" ht="15.75">
      <c r="B2" s="122" t="s">
        <v>113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ht="12.75">
      <c r="B3" s="46"/>
    </row>
    <row r="4" spans="2:15" s="47" customFormat="1" ht="27" customHeight="1">
      <c r="B4" s="121" t="s">
        <v>1</v>
      </c>
      <c r="C4" s="121" t="s">
        <v>17</v>
      </c>
      <c r="D4" s="121" t="s">
        <v>6</v>
      </c>
      <c r="E4" s="121" t="s">
        <v>20</v>
      </c>
      <c r="F4" s="121"/>
      <c r="G4" s="121" t="s">
        <v>77</v>
      </c>
      <c r="H4" s="121" t="s">
        <v>21</v>
      </c>
      <c r="I4" s="121" t="s">
        <v>22</v>
      </c>
      <c r="J4" s="121" t="s">
        <v>23</v>
      </c>
      <c r="K4" s="121"/>
      <c r="L4" s="108" t="s">
        <v>51</v>
      </c>
      <c r="M4" s="121" t="s">
        <v>26</v>
      </c>
      <c r="N4" s="121" t="s">
        <v>107</v>
      </c>
      <c r="O4" s="121"/>
    </row>
    <row r="5" spans="2:15" s="47" customFormat="1" ht="40.5" customHeight="1">
      <c r="B5" s="121"/>
      <c r="C5" s="121"/>
      <c r="D5" s="121"/>
      <c r="E5" s="50" t="s">
        <v>18</v>
      </c>
      <c r="F5" s="50" t="s">
        <v>19</v>
      </c>
      <c r="G5" s="121"/>
      <c r="H5" s="121"/>
      <c r="I5" s="121"/>
      <c r="J5" s="50" t="s">
        <v>24</v>
      </c>
      <c r="K5" s="50" t="s">
        <v>25</v>
      </c>
      <c r="L5" s="109"/>
      <c r="M5" s="121"/>
      <c r="N5" s="50" t="s">
        <v>27</v>
      </c>
      <c r="O5" s="50" t="s">
        <v>28</v>
      </c>
    </row>
    <row r="6" spans="2:15" ht="30" customHeight="1">
      <c r="B6" s="48" t="s">
        <v>14</v>
      </c>
      <c r="C6" s="118" t="s">
        <v>106</v>
      </c>
      <c r="D6" s="6" t="s">
        <v>65</v>
      </c>
      <c r="E6" s="6" t="s">
        <v>56</v>
      </c>
      <c r="F6" s="6" t="s">
        <v>55</v>
      </c>
      <c r="G6" s="1">
        <f>'SCHEDA 2'!J7</f>
        <v>2902922.77</v>
      </c>
      <c r="H6" s="1">
        <f>'SCHEDA 2'!M7</f>
        <v>8708768.31</v>
      </c>
      <c r="I6" s="7" t="s">
        <v>33</v>
      </c>
      <c r="J6" s="7" t="s">
        <v>29</v>
      </c>
      <c r="K6" s="7" t="s">
        <v>29</v>
      </c>
      <c r="L6" s="11">
        <v>1</v>
      </c>
      <c r="M6" s="7" t="s">
        <v>31</v>
      </c>
      <c r="N6" s="49" t="s">
        <v>32</v>
      </c>
      <c r="O6" s="8" t="s">
        <v>116</v>
      </c>
    </row>
    <row r="7" spans="2:15" ht="30" customHeight="1">
      <c r="B7" s="48" t="s">
        <v>14</v>
      </c>
      <c r="C7" s="119"/>
      <c r="D7" s="6" t="s">
        <v>79</v>
      </c>
      <c r="E7" s="6" t="s">
        <v>56</v>
      </c>
      <c r="F7" s="6" t="s">
        <v>55</v>
      </c>
      <c r="G7" s="1">
        <f>'SCHEDA 2'!J8</f>
        <v>1414424.16</v>
      </c>
      <c r="H7" s="1">
        <f>'SCHEDA 2'!M8</f>
        <v>4243272.4799999995</v>
      </c>
      <c r="I7" s="7" t="s">
        <v>33</v>
      </c>
      <c r="J7" s="7" t="s">
        <v>29</v>
      </c>
      <c r="K7" s="7" t="s">
        <v>29</v>
      </c>
      <c r="L7" s="11">
        <v>1</v>
      </c>
      <c r="M7" s="7" t="s">
        <v>31</v>
      </c>
      <c r="N7" s="49" t="s">
        <v>32</v>
      </c>
      <c r="O7" s="8" t="s">
        <v>116</v>
      </c>
    </row>
    <row r="8" spans="2:15" ht="30" customHeight="1">
      <c r="B8" s="48"/>
      <c r="C8" s="119"/>
      <c r="D8" s="13" t="s">
        <v>72</v>
      </c>
      <c r="E8" s="6" t="s">
        <v>56</v>
      </c>
      <c r="F8" s="6" t="s">
        <v>55</v>
      </c>
      <c r="G8" s="1">
        <v>508333.32</v>
      </c>
      <c r="H8" s="1">
        <f>'SCHEDA 2'!M9</f>
        <v>1016666.64</v>
      </c>
      <c r="I8" s="7" t="s">
        <v>33</v>
      </c>
      <c r="J8" s="7" t="s">
        <v>29</v>
      </c>
      <c r="K8" s="7" t="s">
        <v>29</v>
      </c>
      <c r="L8" s="11">
        <v>1</v>
      </c>
      <c r="M8" s="7" t="s">
        <v>31</v>
      </c>
      <c r="N8" s="49" t="s">
        <v>32</v>
      </c>
      <c r="O8" s="8" t="s">
        <v>105</v>
      </c>
    </row>
    <row r="9" spans="2:15" ht="30" customHeight="1">
      <c r="B9" s="48" t="s">
        <v>14</v>
      </c>
      <c r="C9" s="119"/>
      <c r="D9" s="6" t="s">
        <v>64</v>
      </c>
      <c r="E9" s="6" t="s">
        <v>67</v>
      </c>
      <c r="F9" s="6" t="s">
        <v>66</v>
      </c>
      <c r="G9" s="1">
        <f>'SCHEDA 2'!J10</f>
        <v>555797.64</v>
      </c>
      <c r="H9" s="1">
        <f>'SCHEDA 2'!M10</f>
        <v>2055797.6400000001</v>
      </c>
      <c r="I9" s="7" t="s">
        <v>33</v>
      </c>
      <c r="J9" s="7" t="s">
        <v>29</v>
      </c>
      <c r="K9" s="7" t="s">
        <v>29</v>
      </c>
      <c r="L9" s="11">
        <v>1</v>
      </c>
      <c r="M9" s="7" t="s">
        <v>31</v>
      </c>
      <c r="N9" s="49" t="s">
        <v>32</v>
      </c>
      <c r="O9" s="8" t="s">
        <v>116</v>
      </c>
    </row>
    <row r="10" spans="2:15" ht="30" customHeight="1">
      <c r="B10" s="48" t="s">
        <v>14</v>
      </c>
      <c r="C10" s="119"/>
      <c r="D10" s="6" t="s">
        <v>70</v>
      </c>
      <c r="E10" s="6" t="s">
        <v>68</v>
      </c>
      <c r="F10" s="6" t="s">
        <v>69</v>
      </c>
      <c r="G10" s="1">
        <f>'SCHEDA 2'!J11</f>
        <v>177694.31</v>
      </c>
      <c r="H10" s="1">
        <f>'SCHEDA 2'!M11</f>
        <v>398003.73000000004</v>
      </c>
      <c r="I10" s="7" t="s">
        <v>80</v>
      </c>
      <c r="J10" s="7" t="s">
        <v>29</v>
      </c>
      <c r="K10" s="7" t="s">
        <v>29</v>
      </c>
      <c r="L10" s="11">
        <v>1</v>
      </c>
      <c r="M10" s="7" t="s">
        <v>31</v>
      </c>
      <c r="N10" s="8" t="s">
        <v>114</v>
      </c>
      <c r="O10" s="8" t="s">
        <v>116</v>
      </c>
    </row>
    <row r="11" spans="2:15" ht="30" customHeight="1">
      <c r="B11" s="48" t="s">
        <v>14</v>
      </c>
      <c r="C11" s="119"/>
      <c r="D11" s="13" t="s">
        <v>104</v>
      </c>
      <c r="E11" s="6" t="s">
        <v>56</v>
      </c>
      <c r="F11" s="6" t="s">
        <v>55</v>
      </c>
      <c r="G11" s="1">
        <f>'SCHEDA 2'!J12</f>
        <v>2106513.02</v>
      </c>
      <c r="H11" s="1">
        <f>'SCHEDA 2'!M12</f>
        <v>3326513.02</v>
      </c>
      <c r="I11" s="7" t="s">
        <v>33</v>
      </c>
      <c r="J11" s="7" t="s">
        <v>29</v>
      </c>
      <c r="K11" s="7" t="s">
        <v>29</v>
      </c>
      <c r="L11" s="11">
        <v>1</v>
      </c>
      <c r="M11" s="7" t="s">
        <v>31</v>
      </c>
      <c r="N11" s="8" t="s">
        <v>114</v>
      </c>
      <c r="O11" s="8" t="s">
        <v>118</v>
      </c>
    </row>
    <row r="12" spans="2:15" ht="30" customHeight="1">
      <c r="B12" s="48" t="s">
        <v>14</v>
      </c>
      <c r="C12" s="119"/>
      <c r="D12" s="6" t="s">
        <v>73</v>
      </c>
      <c r="E12" s="6" t="s">
        <v>68</v>
      </c>
      <c r="F12" s="6" t="s">
        <v>69</v>
      </c>
      <c r="G12" s="1">
        <f>'SCHEDA 2'!J13</f>
        <v>610000</v>
      </c>
      <c r="H12" s="1">
        <f>'SCHEDA 2'!M13</f>
        <v>610000</v>
      </c>
      <c r="I12" s="7" t="s">
        <v>80</v>
      </c>
      <c r="J12" s="7" t="s">
        <v>29</v>
      </c>
      <c r="K12" s="7" t="s">
        <v>29</v>
      </c>
      <c r="L12" s="11">
        <v>1</v>
      </c>
      <c r="M12" s="7" t="s">
        <v>31</v>
      </c>
      <c r="N12" s="8" t="s">
        <v>114</v>
      </c>
      <c r="O12" s="8" t="s">
        <v>105</v>
      </c>
    </row>
    <row r="13" spans="2:15" ht="30" customHeight="1">
      <c r="B13" s="48" t="s">
        <v>14</v>
      </c>
      <c r="C13" s="119"/>
      <c r="D13" s="6" t="s">
        <v>52</v>
      </c>
      <c r="E13" s="6" t="s">
        <v>53</v>
      </c>
      <c r="F13" s="6" t="s">
        <v>54</v>
      </c>
      <c r="G13" s="1">
        <f>'SCHEDA 2'!J14</f>
        <v>11697577.620000001</v>
      </c>
      <c r="H13" s="1">
        <f>'SCHEDA 2'!M14</f>
        <v>11697577.620000001</v>
      </c>
      <c r="I13" s="7" t="s">
        <v>30</v>
      </c>
      <c r="J13" s="7" t="s">
        <v>29</v>
      </c>
      <c r="K13" s="7" t="s">
        <v>29</v>
      </c>
      <c r="L13" s="11">
        <v>1</v>
      </c>
      <c r="M13" s="7" t="s">
        <v>31</v>
      </c>
      <c r="N13" s="49" t="s">
        <v>32</v>
      </c>
      <c r="O13" s="8" t="s">
        <v>117</v>
      </c>
    </row>
    <row r="14" spans="2:15" s="16" customFormat="1" ht="30" customHeight="1">
      <c r="B14" s="12" t="s">
        <v>14</v>
      </c>
      <c r="C14" s="120"/>
      <c r="D14" s="13" t="s">
        <v>112</v>
      </c>
      <c r="E14" s="13" t="s">
        <v>53</v>
      </c>
      <c r="F14" s="13" t="s">
        <v>54</v>
      </c>
      <c r="G14" s="14">
        <f>'SCHEDA 2'!J15</f>
        <v>500000</v>
      </c>
      <c r="H14" s="14">
        <f>'SCHEDA 2'!M15</f>
        <v>500000</v>
      </c>
      <c r="I14" s="11" t="s">
        <v>30</v>
      </c>
      <c r="J14" s="11" t="s">
        <v>29</v>
      </c>
      <c r="K14" s="11" t="s">
        <v>29</v>
      </c>
      <c r="L14" s="11">
        <v>1</v>
      </c>
      <c r="M14" s="11" t="s">
        <v>115</v>
      </c>
      <c r="N14" s="88" t="s">
        <v>119</v>
      </c>
      <c r="O14" s="8" t="s">
        <v>116</v>
      </c>
    </row>
    <row r="17" spans="2:16" s="16" customFormat="1" ht="12.75">
      <c r="B17" s="90" t="s">
        <v>122</v>
      </c>
      <c r="F17" s="79"/>
      <c r="G17" s="79"/>
      <c r="I17" s="79"/>
      <c r="J17" s="79"/>
      <c r="K17" s="79"/>
      <c r="N17" s="85"/>
      <c r="O17" s="85"/>
      <c r="P17" s="85"/>
    </row>
    <row r="18" spans="2:16" s="91" customFormat="1" ht="20.1" customHeight="1">
      <c r="B18" s="95" t="s">
        <v>123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spans="7:8" ht="12.75">
      <c r="G19" s="4"/>
      <c r="H19" s="4"/>
    </row>
    <row r="20" spans="7:8" ht="12.75">
      <c r="G20" s="4"/>
      <c r="H20" s="4"/>
    </row>
    <row r="22" ht="12.75">
      <c r="G22" s="4"/>
    </row>
    <row r="23" ht="12.75">
      <c r="C23" s="75"/>
    </row>
    <row r="24" ht="12.75">
      <c r="C24" s="75"/>
    </row>
    <row r="25" ht="12.75">
      <c r="C25" s="75"/>
    </row>
    <row r="26" spans="3:7" ht="12.75">
      <c r="C26" s="75"/>
      <c r="G26" s="4"/>
    </row>
    <row r="27" ht="12.75">
      <c r="C27" s="75"/>
    </row>
    <row r="28" ht="12.75">
      <c r="C28" s="75"/>
    </row>
    <row r="29" ht="12.75">
      <c r="C29" s="75"/>
    </row>
    <row r="30" ht="12.75">
      <c r="C30" s="75"/>
    </row>
    <row r="31" ht="12.75">
      <c r="C31" s="75"/>
    </row>
  </sheetData>
  <mergeCells count="14">
    <mergeCell ref="B18:P18"/>
    <mergeCell ref="C6:C14"/>
    <mergeCell ref="E4:F4"/>
    <mergeCell ref="N4:O4"/>
    <mergeCell ref="B2:O2"/>
    <mergeCell ref="M4:M5"/>
    <mergeCell ref="B4:B5"/>
    <mergeCell ref="L4:L5"/>
    <mergeCell ref="H4:H5"/>
    <mergeCell ref="I4:I5"/>
    <mergeCell ref="J4:K4"/>
    <mergeCell ref="D4:D5"/>
    <mergeCell ref="G4:G5"/>
    <mergeCell ref="C4:C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AnnaMaria Stornata</cp:lastModifiedBy>
  <cp:lastPrinted>2017-12-19T11:07:02Z</cp:lastPrinted>
  <dcterms:created xsi:type="dcterms:W3CDTF">2004-12-07T23:00:25Z</dcterms:created>
  <dcterms:modified xsi:type="dcterms:W3CDTF">2018-01-11T10:14:56Z</dcterms:modified>
  <cp:category/>
  <cp:version/>
  <cp:contentType/>
  <cp:contentStatus/>
</cp:coreProperties>
</file>